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AppData\Roaming\VNPT Plugin\Files\FileTemp\"/>
    </mc:Choice>
  </mc:AlternateContent>
  <xr:revisionPtr revIDLastSave="0" documentId="13_ncr:1_{0BF2566E-8CFB-4AB2-AF45-1B819EDBD23E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01" sheetId="1" r:id="rId1"/>
    <sheet name="BS 95" sheetId="4" state="hidden" r:id="rId2"/>
    <sheet name="02" sheetId="11" r:id="rId3"/>
    <sheet name="03" sheetId="10" r:id="rId4"/>
  </sheets>
  <definedNames>
    <definedName name="_xlnm.Print_Titles" localSheetId="2">'02'!#REF!</definedName>
    <definedName name="_xlnm.Print_Titles" localSheetId="1">'BS 95'!$7:$9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10" l="1"/>
  <c r="D11" i="10"/>
  <c r="D24" i="11"/>
  <c r="D21" i="11"/>
  <c r="C21" i="11"/>
  <c r="D32" i="11"/>
  <c r="D31" i="11"/>
  <c r="D18" i="1"/>
  <c r="D13" i="1"/>
  <c r="C13" i="1"/>
  <c r="E15" i="1"/>
  <c r="C12" i="10" l="1"/>
  <c r="E13" i="11"/>
  <c r="D29" i="11"/>
  <c r="D28" i="11" s="1"/>
  <c r="D30" i="11"/>
  <c r="C24" i="11"/>
  <c r="E14" i="10" l="1"/>
  <c r="E15" i="10"/>
  <c r="E16" i="10"/>
  <c r="E17" i="10"/>
  <c r="E18" i="10"/>
  <c r="E19" i="10"/>
  <c r="E20" i="10"/>
  <c r="E21" i="10"/>
  <c r="E22" i="10"/>
  <c r="E23" i="10"/>
  <c r="E24" i="10"/>
  <c r="E25" i="10"/>
  <c r="E26" i="10"/>
  <c r="D10" i="10"/>
  <c r="C27" i="10" l="1"/>
  <c r="E27" i="10" s="1"/>
  <c r="E12" i="10"/>
  <c r="C11" i="10"/>
  <c r="E11" i="10" l="1"/>
  <c r="C10" i="10"/>
  <c r="E10" i="10" s="1"/>
  <c r="E25" i="11"/>
  <c r="E20" i="11"/>
  <c r="E22" i="11"/>
  <c r="E19" i="11"/>
  <c r="E17" i="11"/>
  <c r="E16" i="11"/>
  <c r="E15" i="11"/>
  <c r="E24" i="11"/>
  <c r="C30" i="11"/>
  <c r="E30" i="11" s="1"/>
  <c r="C29" i="11"/>
  <c r="C28" i="11" s="1"/>
  <c r="E28" i="11" s="1"/>
  <c r="C11" i="11"/>
  <c r="C10" i="11" s="1"/>
  <c r="E29" i="11" l="1"/>
  <c r="D11" i="11"/>
  <c r="E21" i="11"/>
  <c r="C18" i="1"/>
  <c r="E18" i="1" s="1"/>
  <c r="E20" i="1"/>
  <c r="E19" i="1"/>
  <c r="D10" i="11" l="1"/>
  <c r="E10" i="11" s="1"/>
  <c r="E11" i="11"/>
  <c r="D10" i="1"/>
  <c r="C10" i="1"/>
  <c r="E14" i="1"/>
  <c r="E11" i="1"/>
  <c r="D24" i="4"/>
  <c r="E13" i="1" l="1"/>
  <c r="E10" i="1"/>
  <c r="F16" i="4"/>
  <c r="E21" i="4"/>
  <c r="F12" i="4"/>
  <c r="F15" i="4"/>
  <c r="F17" i="4"/>
  <c r="F18" i="4"/>
  <c r="F19" i="4"/>
  <c r="F20" i="4"/>
  <c r="F21" i="4"/>
  <c r="F22" i="4"/>
  <c r="F23" i="4"/>
  <c r="F24" i="4"/>
  <c r="F25" i="4"/>
  <c r="F26" i="4"/>
  <c r="F27" i="4"/>
  <c r="F28" i="4"/>
  <c r="E12" i="4"/>
  <c r="E15" i="4"/>
  <c r="E17" i="4"/>
  <c r="E18" i="4"/>
  <c r="E19" i="4"/>
  <c r="E20" i="4"/>
  <c r="E22" i="4"/>
  <c r="E23" i="4"/>
  <c r="E25" i="4"/>
  <c r="E26" i="4"/>
  <c r="E27" i="4"/>
  <c r="D13" i="4"/>
  <c r="D11" i="4" s="1"/>
  <c r="C13" i="4"/>
  <c r="C11" i="4" s="1"/>
  <c r="C10" i="4" s="1"/>
  <c r="C24" i="4"/>
  <c r="E24" i="4" s="1"/>
  <c r="F11" i="4" l="1"/>
  <c r="E11" i="4"/>
  <c r="D10" i="4"/>
  <c r="F10" i="4" s="1"/>
  <c r="E13" i="4"/>
  <c r="F13" i="4"/>
  <c r="E10" i="4" l="1"/>
</calcChain>
</file>

<file path=xl/sharedStrings.xml><?xml version="1.0" encoding="utf-8"?>
<sst xmlns="http://schemas.openxmlformats.org/spreadsheetml/2006/main" count="149" uniqueCount="83">
  <si>
    <t>HUYỆN BẢO LÂM</t>
  </si>
  <si>
    <t>ỦY BAN NHÂN DÂN</t>
  </si>
  <si>
    <t>STT</t>
  </si>
  <si>
    <t>Nội dung</t>
  </si>
  <si>
    <t>A</t>
  </si>
  <si>
    <t>B</t>
  </si>
  <si>
    <t>3=2/1</t>
  </si>
  <si>
    <t>TỔNG CHI NGÂN SÁCH HUYỆN</t>
  </si>
  <si>
    <t>I</t>
  </si>
  <si>
    <t>Chi đầu tư phát triển</t>
  </si>
  <si>
    <t>Chi thường xuyên</t>
  </si>
  <si>
    <t>Dự phòng ngân sách</t>
  </si>
  <si>
    <t>II</t>
  </si>
  <si>
    <t>III</t>
  </si>
  <si>
    <t>Đơn vị: Triệu đồng</t>
  </si>
  <si>
    <t>CHI CÂN ĐỐI NGÂN SÁCH HUYỆN</t>
  </si>
  <si>
    <t>Trong đó:</t>
  </si>
  <si>
    <t>Chi khoa học và công nghệ</t>
  </si>
  <si>
    <t>Chi giáo dục - Đào tạo và dạy nghề</t>
  </si>
  <si>
    <t>Chi y tế, dân số và gia đình</t>
  </si>
  <si>
    <t>Chi văn hóa thông tin</t>
  </si>
  <si>
    <t>Chi phát thanh, truyền hình, thông tấn</t>
  </si>
  <si>
    <t>Chi thể dục thể thao</t>
  </si>
  <si>
    <t>Chi bảo vệ môi trường</t>
  </si>
  <si>
    <t>Chi các hoạt động kinh tế</t>
  </si>
  <si>
    <t>Chi đảm bảo xã hội</t>
  </si>
  <si>
    <t>CHI BIỆN PHÁP TÀI CHÍNH</t>
  </si>
  <si>
    <t>Chi an ninh - quốc phòng</t>
  </si>
  <si>
    <t>Chi khác ngân sách</t>
  </si>
  <si>
    <t>Chi hoạt động của cơ quan quản lý nhà nước, đảng, đoàn thể</t>
  </si>
  <si>
    <t>Dự toán
năm</t>
  </si>
  <si>
    <t>So sánh thực hiện
với (%)</t>
  </si>
  <si>
    <t>Dự toán năm</t>
  </si>
  <si>
    <t>Thu nội địa</t>
  </si>
  <si>
    <t>Thu viện trợ</t>
  </si>
  <si>
    <t>Biểu số 95/CK-NSNN</t>
  </si>
  <si>
    <t>Cùng kỳ năm trước</t>
  </si>
  <si>
    <t>Thu từ khu vực doanh nghiệp có vốn đầu tư nước ngoài</t>
  </si>
  <si>
    <t>Thu từ khu vực kinh tế ngoài quốc doanh</t>
  </si>
  <si>
    <t>Thuế thu nhập cá nhân</t>
  </si>
  <si>
    <t>Thuế bảo vệ môi trường</t>
  </si>
  <si>
    <t>Lệ phí trước bạ</t>
  </si>
  <si>
    <t>Thu phí, lệ phí</t>
  </si>
  <si>
    <t>Các khoản thu về nhà, đất</t>
  </si>
  <si>
    <t>-</t>
  </si>
  <si>
    <t>Thuế sử dụng đất phi nông nghiệp</t>
  </si>
  <si>
    <t>Thu tiền sử dụng đất</t>
  </si>
  <si>
    <t>Tiền cho thuê đất, thuê mặt nước</t>
  </si>
  <si>
    <t xml:space="preserve">Thu khác ngân sách </t>
  </si>
  <si>
    <t>Thu cấp quyền khai thác khoáng sản</t>
  </si>
  <si>
    <t>THỰC HIỆN CHI NGÂN SÁCH HUYỆN 12 THÁNG NĂM 2017</t>
  </si>
  <si>
    <t>(Kèm theo Quyết định số:      /QĐ-UBND ngày         /01/2018 của UBND huyện)</t>
  </si>
  <si>
    <t>Thực hiện 
12 tháng năm 2017</t>
  </si>
  <si>
    <t>Thu chuyển nguồn</t>
  </si>
  <si>
    <t>So sánh (%)</t>
  </si>
  <si>
    <t>IV</t>
  </si>
  <si>
    <t>Chi nộp ngân sách cấp trên</t>
  </si>
  <si>
    <t>TỔNG CỘNG</t>
  </si>
  <si>
    <t>CHI NGÂN SÁCH ĐỊA PHƯƠNG</t>
  </si>
  <si>
    <t>THU NGÂN SÁCH ĐỊA PHƯƠNG</t>
  </si>
  <si>
    <t>Thu ngân sách hưởng theo phân cấp</t>
  </si>
  <si>
    <t>Thu bổ sung từ ngân sách cấp trên</t>
  </si>
  <si>
    <t>Dự toán giao đầu năm 2026</t>
  </si>
  <si>
    <t>Thu từ khu vực doanh nghiệp nhà nước trung ương</t>
  </si>
  <si>
    <t>Thu từ khu vực doanh nghiệp nhà nước địa phương</t>
  </si>
  <si>
    <t>Thu tài chính</t>
  </si>
  <si>
    <t>Thu hưởng theo phân cấp</t>
  </si>
  <si>
    <t>THU NSNN TRÊN ĐỊA BÀN XÃ</t>
  </si>
  <si>
    <t xml:space="preserve">  XÃ TÀ ĐÙNG</t>
  </si>
  <si>
    <t>Đơn vị: Đồng</t>
  </si>
  <si>
    <t xml:space="preserve"> XÃ TÀ ĐÙNG</t>
  </si>
  <si>
    <t>Chi giáo dục - đào tạo và dạy nghề</t>
  </si>
  <si>
    <t xml:space="preserve">Chi khoa học và công nghệ </t>
  </si>
  <si>
    <t xml:space="preserve">Chi quốc phòng </t>
  </si>
  <si>
    <t>Chi an ninh và trật tự an toàn xã hội</t>
  </si>
  <si>
    <t>Chi bảo đảm xã hội</t>
  </si>
  <si>
    <t>Chi thường xuyên khác</t>
  </si>
  <si>
    <t>(Kèm theo Quyết định số:         /QĐ-UBND ngày      /7/2026 của UBND xã Tà Đùng)</t>
  </si>
  <si>
    <t>CÂN ĐỐI NGÂN SÁCH XÃ QUÝ II NĂM 2026</t>
  </si>
  <si>
    <t>Thực hiện Quý II năm 2026</t>
  </si>
  <si>
    <t>THỰC HIỆN THU NGÂN SÁCH XÃ QUÝ II NĂM 2026</t>
  </si>
  <si>
    <t>THỰC HIỆN CHI NGÂN SÁCH XÃ QUÝ II NĂM 2026</t>
  </si>
  <si>
    <t>Thu kết dư ngân sách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</si>
</sst>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??_);_(@_)"/>
    <numFmt numFmtId="166" formatCode="_-* #,##0\ _₫_-;\-* #,##0\ _₫_-;_-* &quot;-&quot;??\ _₫_-;_-@_-"/>
    <numFmt numFmtId="167" formatCode="###,###"/>
  </numFmts>
  <fonts count="12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u/>
      <sz val="14"/>
      <color theme="1"/>
      <name val="Times New Roman"/>
      <family val="1"/>
    </font>
    <font>
      <sz val="11"/>
      <color theme="1"/>
      <name val="Calibri"/>
      <family val="2"/>
      <scheme val="minor"/>
    </font>
    <font>
      <sz val="14"/>
      <color rgb="FFFF0000"/>
      <name val="Times New Roman"/>
      <family val="1"/>
    </font>
    <font>
      <b/>
      <sz val="14"/>
      <color rgb="FFFF0000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i/>
      <sz val="14"/>
      <name val="Times New Roman"/>
      <family val="1"/>
    </font>
    <font>
      <sz val="13"/>
      <name val="VNTime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0" fontId="11" fillId="0" borderId="0"/>
  </cellStyleXfs>
  <cellXfs count="1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5" fontId="1" fillId="0" borderId="0" xfId="1" applyNumberFormat="1" applyFont="1"/>
    <xf numFmtId="165" fontId="1" fillId="2" borderId="0" xfId="1" applyNumberFormat="1" applyFont="1" applyFill="1"/>
    <xf numFmtId="165" fontId="6" fillId="2" borderId="0" xfId="1" applyNumberFormat="1" applyFont="1" applyFill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165" fontId="7" fillId="2" borderId="0" xfId="1" applyNumberFormat="1" applyFont="1" applyFill="1" applyAlignment="1">
      <alignment horizontal="center" vertical="center"/>
    </xf>
    <xf numFmtId="165" fontId="3" fillId="2" borderId="0" xfId="1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65" fontId="3" fillId="2" borderId="1" xfId="1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165" fontId="1" fillId="2" borderId="1" xfId="1" applyNumberFormat="1" applyFont="1" applyFill="1" applyBorder="1" applyAlignment="1">
      <alignment horizontal="center"/>
    </xf>
    <xf numFmtId="165" fontId="6" fillId="2" borderId="0" xfId="1" applyNumberFormat="1" applyFont="1" applyFill="1" applyAlignment="1">
      <alignment horizontal="center"/>
    </xf>
    <xf numFmtId="165" fontId="1" fillId="2" borderId="0" xfId="1" applyNumberFormat="1" applyFont="1" applyFill="1" applyAlignment="1">
      <alignment horizontal="center"/>
    </xf>
    <xf numFmtId="0" fontId="3" fillId="2" borderId="3" xfId="0" applyFont="1" applyFill="1" applyBorder="1" applyAlignment="1">
      <alignment horizontal="center"/>
    </xf>
    <xf numFmtId="165" fontId="3" fillId="2" borderId="3" xfId="1" applyNumberFormat="1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/>
    </xf>
    <xf numFmtId="165" fontId="7" fillId="2" borderId="0" xfId="1" applyNumberFormat="1" applyFont="1" applyFill="1" applyAlignment="1">
      <alignment horizontal="center"/>
    </xf>
    <xf numFmtId="165" fontId="3" fillId="2" borderId="0" xfId="1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wrapText="1"/>
    </xf>
    <xf numFmtId="165" fontId="3" fillId="2" borderId="2" xfId="1" applyNumberFormat="1" applyFont="1" applyFill="1" applyBorder="1"/>
    <xf numFmtId="165" fontId="3" fillId="2" borderId="2" xfId="1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/>
    </xf>
    <xf numFmtId="165" fontId="7" fillId="2" borderId="0" xfId="1" applyNumberFormat="1" applyFont="1" applyFill="1"/>
    <xf numFmtId="165" fontId="3" fillId="2" borderId="0" xfId="1" applyNumberFormat="1" applyFont="1" applyFill="1"/>
    <xf numFmtId="0" fontId="3" fillId="2" borderId="0" xfId="0" applyFont="1" applyFill="1"/>
    <xf numFmtId="0" fontId="3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2" fillId="2" borderId="2" xfId="0" applyFont="1" applyFill="1" applyBorder="1"/>
    <xf numFmtId="165" fontId="1" fillId="2" borderId="2" xfId="1" applyNumberFormat="1" applyFont="1" applyFill="1" applyBorder="1"/>
    <xf numFmtId="1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/>
    <xf numFmtId="165" fontId="1" fillId="2" borderId="2" xfId="1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wrapText="1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65" fontId="3" fillId="2" borderId="4" xfId="1" applyNumberFormat="1" applyFont="1" applyFill="1" applyBorder="1"/>
    <xf numFmtId="165" fontId="3" fillId="2" borderId="4" xfId="1" applyNumberFormat="1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165" fontId="9" fillId="0" borderId="0" xfId="1" applyNumberFormat="1" applyFont="1"/>
    <xf numFmtId="0" fontId="9" fillId="0" borderId="0" xfId="0" applyFont="1"/>
    <xf numFmtId="0" fontId="9" fillId="0" borderId="0" xfId="0" applyFont="1" applyAlignment="1">
      <alignment horizontal="center"/>
    </xf>
    <xf numFmtId="165" fontId="8" fillId="0" borderId="0" xfId="1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/>
    </xf>
    <xf numFmtId="165" fontId="9" fillId="0" borderId="0" xfId="1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165" fontId="1" fillId="0" borderId="0" xfId="0" applyNumberFormat="1" applyFont="1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5" fontId="3" fillId="0" borderId="2" xfId="1" applyNumberFormat="1" applyFont="1" applyBorder="1" applyAlignment="1">
      <alignment vertical="center"/>
    </xf>
    <xf numFmtId="165" fontId="1" fillId="2" borderId="2" xfId="1" applyNumberFormat="1" applyFont="1" applyFill="1" applyBorder="1" applyAlignment="1">
      <alignment vertical="center"/>
    </xf>
    <xf numFmtId="165" fontId="1" fillId="0" borderId="2" xfId="1" applyNumberFormat="1" applyFont="1" applyBorder="1" applyAlignment="1">
      <alignment vertical="center"/>
    </xf>
    <xf numFmtId="164" fontId="1" fillId="0" borderId="0" xfId="1" applyFont="1"/>
    <xf numFmtId="164" fontId="1" fillId="0" borderId="1" xfId="1" applyFont="1" applyBorder="1" applyAlignment="1">
      <alignment horizontal="right"/>
    </xf>
    <xf numFmtId="164" fontId="1" fillId="0" borderId="1" xfId="1" applyFont="1" applyBorder="1" applyAlignment="1">
      <alignment horizontal="center" vertical="center" wrapText="1"/>
    </xf>
    <xf numFmtId="164" fontId="3" fillId="0" borderId="2" xfId="1" applyFont="1" applyBorder="1" applyAlignment="1">
      <alignment vertical="center"/>
    </xf>
    <xf numFmtId="164" fontId="1" fillId="0" borderId="2" xfId="1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65" fontId="2" fillId="2" borderId="12" xfId="1" applyNumberFormat="1" applyFont="1" applyFill="1" applyBorder="1" applyAlignment="1">
      <alignment vertical="center"/>
    </xf>
    <xf numFmtId="165" fontId="1" fillId="0" borderId="12" xfId="1" applyNumberFormat="1" applyFont="1" applyBorder="1" applyAlignment="1">
      <alignment horizontal="center" vertical="center"/>
    </xf>
    <xf numFmtId="164" fontId="3" fillId="0" borderId="12" xfId="1" applyFont="1" applyBorder="1" applyAlignment="1">
      <alignment vertical="center"/>
    </xf>
    <xf numFmtId="164" fontId="9" fillId="0" borderId="0" xfId="1" applyFont="1"/>
    <xf numFmtId="164" fontId="9" fillId="0" borderId="1" xfId="1" applyFont="1" applyBorder="1" applyAlignment="1">
      <alignment horizontal="center"/>
    </xf>
    <xf numFmtId="165" fontId="1" fillId="0" borderId="0" xfId="1" applyNumberFormat="1" applyFont="1" applyAlignment="1">
      <alignment vertical="center"/>
    </xf>
    <xf numFmtId="165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165" fontId="9" fillId="0" borderId="2" xfId="1" applyNumberFormat="1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165" fontId="1" fillId="0" borderId="4" xfId="1" applyNumberFormat="1" applyFont="1" applyBorder="1" applyAlignment="1">
      <alignment vertical="center"/>
    </xf>
    <xf numFmtId="164" fontId="1" fillId="0" borderId="4" xfId="1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165" fontId="3" fillId="0" borderId="3" xfId="1" applyNumberFormat="1" applyFont="1" applyBorder="1" applyAlignment="1">
      <alignment vertical="center"/>
    </xf>
    <xf numFmtId="164" fontId="3" fillId="0" borderId="3" xfId="1" applyFont="1" applyBorder="1" applyAlignment="1">
      <alignment vertical="center"/>
    </xf>
    <xf numFmtId="166" fontId="9" fillId="0" borderId="2" xfId="1" applyNumberFormat="1" applyFont="1" applyBorder="1" applyAlignment="1">
      <alignment vertical="center"/>
    </xf>
    <xf numFmtId="165" fontId="9" fillId="0" borderId="0" xfId="1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9" fillId="2" borderId="13" xfId="0" applyFont="1" applyFill="1" applyBorder="1" applyAlignment="1">
      <alignment vertical="center"/>
    </xf>
    <xf numFmtId="3" fontId="9" fillId="2" borderId="13" xfId="0" applyNumberFormat="1" applyFont="1" applyFill="1" applyBorder="1" applyAlignment="1">
      <alignment horizontal="right" vertical="center"/>
    </xf>
    <xf numFmtId="0" fontId="9" fillId="2" borderId="2" xfId="0" applyFont="1" applyFill="1" applyBorder="1" applyAlignment="1">
      <alignment vertical="center"/>
    </xf>
    <xf numFmtId="3" fontId="9" fillId="2" borderId="2" xfId="0" applyNumberFormat="1" applyFont="1" applyFill="1" applyBorder="1" applyAlignment="1">
      <alignment horizontal="right" vertical="center"/>
    </xf>
    <xf numFmtId="167" fontId="9" fillId="2" borderId="2" xfId="2" applyNumberFormat="1" applyFont="1" applyFill="1" applyBorder="1" applyAlignment="1">
      <alignment vertical="center" wrapText="1"/>
    </xf>
    <xf numFmtId="0" fontId="8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/>
    </xf>
    <xf numFmtId="165" fontId="8" fillId="0" borderId="9" xfId="1" applyNumberFormat="1" applyFont="1" applyBorder="1" applyAlignment="1">
      <alignment horizontal="center" vertical="center"/>
    </xf>
    <xf numFmtId="164" fontId="8" fillId="0" borderId="9" xfId="1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165" fontId="8" fillId="0" borderId="2" xfId="1" applyNumberFormat="1" applyFont="1" applyBorder="1" applyAlignment="1">
      <alignment vertical="center"/>
    </xf>
    <xf numFmtId="164" fontId="9" fillId="0" borderId="2" xfId="1" applyFont="1" applyBorder="1" applyAlignment="1">
      <alignment horizontal="right" vertical="center"/>
    </xf>
    <xf numFmtId="165" fontId="8" fillId="0" borderId="0" xfId="1" applyNumberFormat="1" applyFont="1" applyAlignment="1">
      <alignment vertical="center"/>
    </xf>
    <xf numFmtId="0" fontId="8" fillId="0" borderId="0" xfId="0" applyFont="1" applyAlignment="1">
      <alignment vertical="center"/>
    </xf>
    <xf numFmtId="164" fontId="8" fillId="0" borderId="2" xfId="1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8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vertical="center"/>
    </xf>
    <xf numFmtId="165" fontId="8" fillId="0" borderId="12" xfId="1" applyNumberFormat="1" applyFont="1" applyBorder="1" applyAlignment="1">
      <alignment vertical="center"/>
    </xf>
    <xf numFmtId="164" fontId="8" fillId="0" borderId="12" xfId="1" applyFont="1" applyBorder="1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vertical="center" wrapText="1"/>
    </xf>
    <xf numFmtId="165" fontId="1" fillId="2" borderId="15" xfId="1" applyNumberFormat="1" applyFont="1" applyFill="1" applyBorder="1" applyAlignment="1">
      <alignment vertical="center"/>
    </xf>
    <xf numFmtId="165" fontId="1" fillId="0" borderId="15" xfId="1" applyNumberFormat="1" applyFont="1" applyBorder="1" applyAlignment="1">
      <alignment vertical="center"/>
    </xf>
    <xf numFmtId="164" fontId="1" fillId="0" borderId="15" xfId="1" applyFont="1" applyBorder="1" applyAlignment="1">
      <alignment vertical="center"/>
    </xf>
    <xf numFmtId="164" fontId="3" fillId="0" borderId="1" xfId="1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165" fontId="3" fillId="2" borderId="1" xfId="1" applyNumberFormat="1" applyFont="1" applyFill="1" applyBorder="1" applyAlignment="1">
      <alignment vertical="center"/>
    </xf>
    <xf numFmtId="165" fontId="3" fillId="0" borderId="1" xfId="1" applyNumberFormat="1" applyFont="1" applyBorder="1" applyAlignment="1">
      <alignment vertical="center"/>
    </xf>
    <xf numFmtId="164" fontId="1" fillId="0" borderId="1" xfId="1" applyFont="1" applyBorder="1" applyAlignment="1">
      <alignment vertical="center"/>
    </xf>
    <xf numFmtId="0" fontId="1" fillId="0" borderId="16" xfId="0" applyFont="1" applyBorder="1" applyAlignment="1">
      <alignment horizontal="center" vertical="center"/>
    </xf>
    <xf numFmtId="0" fontId="1" fillId="0" borderId="13" xfId="0" applyFont="1" applyBorder="1" applyAlignment="1">
      <alignment vertical="center" wrapText="1"/>
    </xf>
    <xf numFmtId="165" fontId="1" fillId="2" borderId="13" xfId="1" applyNumberFormat="1" applyFont="1" applyFill="1" applyBorder="1" applyAlignment="1">
      <alignment vertical="center"/>
    </xf>
    <xf numFmtId="165" fontId="1" fillId="0" borderId="13" xfId="1" applyNumberFormat="1" applyFont="1" applyBorder="1" applyAlignment="1">
      <alignment vertical="center"/>
    </xf>
    <xf numFmtId="164" fontId="1" fillId="0" borderId="13" xfId="1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vertical="center" wrapText="1"/>
    </xf>
    <xf numFmtId="165" fontId="1" fillId="2" borderId="9" xfId="1" applyNumberFormat="1" applyFont="1" applyFill="1" applyBorder="1" applyAlignment="1">
      <alignment vertical="center"/>
    </xf>
    <xf numFmtId="164" fontId="1" fillId="0" borderId="9" xfId="1" applyFont="1" applyBorder="1" applyAlignment="1">
      <alignment vertical="center"/>
    </xf>
    <xf numFmtId="165" fontId="2" fillId="2" borderId="2" xfId="1" applyNumberFormat="1" applyFont="1" applyFill="1" applyBorder="1" applyAlignment="1">
      <alignment vertical="center"/>
    </xf>
    <xf numFmtId="165" fontId="1" fillId="0" borderId="2" xfId="1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right"/>
    </xf>
    <xf numFmtId="164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5" fontId="8" fillId="0" borderId="1" xfId="1" applyNumberFormat="1" applyFont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center" vertical="center" wrapText="1"/>
    </xf>
    <xf numFmtId="0" fontId="3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right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65" fontId="3" fillId="2" borderId="3" xfId="1" applyNumberFormat="1" applyFont="1" applyFill="1" applyBorder="1" applyAlignment="1">
      <alignment horizontal="center" vertical="center" wrapText="1"/>
    </xf>
    <xf numFmtId="165" fontId="3" fillId="2" borderId="4" xfId="1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64" fontId="8" fillId="0" borderId="1" xfId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right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Normal_Chi NSTW NSDP 2002 - PL" xfId="2" xr:uid="{F2D0923D-3042-4735-83BD-893EBBA8581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1219200</xdr:colOff>
      <xdr:row>2</xdr:row>
      <xdr:rowOff>0</xdr:rowOff>
    </xdr:from>
    <xdr:to>
      <xdr:col>1</xdr:col>
      <xdr:colOff>1885950</xdr:colOff>
      <xdr:row>2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1685925" y="476250"/>
          <a:ext cx="6667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981075</xdr:colOff>
      <xdr:row>2</xdr:row>
      <xdr:rowOff>0</xdr:rowOff>
    </xdr:from>
    <xdr:to>
      <xdr:col>1</xdr:col>
      <xdr:colOff>1743075</xdr:colOff>
      <xdr:row>2</xdr:row>
      <xdr:rowOff>0</xdr:rowOff>
    </xdr:to>
    <xdr:sp macro="" textlink="">
      <xdr:nvSpPr>
        <xdr:cNvPr id="2" name="Line 59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ShapeType="1"/>
        </xdr:cNvSpPr>
      </xdr:nvSpPr>
      <xdr:spPr bwMode="auto">
        <a:xfrm>
          <a:off x="1343025" y="476250"/>
          <a:ext cx="762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952500</xdr:colOff>
      <xdr:row>1</xdr:row>
      <xdr:rowOff>276225</xdr:rowOff>
    </xdr:from>
    <xdr:to>
      <xdr:col>1</xdr:col>
      <xdr:colOff>1790700</xdr:colOff>
      <xdr:row>1</xdr:row>
      <xdr:rowOff>276225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>
          <a:off x="1409700" y="542925"/>
          <a:ext cx="838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workbookViewId="0">
      <selection activeCell="F8" sqref="F8"/>
    </sheetView>
  </sheetViews>
  <sheetFormatPr defaultColWidth="9.1328125" defaultRowHeight="17.649999999999999"/>
  <cols>
    <col min="1" max="1" width="7" style="2" customWidth="1"/>
    <col min="2" max="2" width="40.33203125" style="1" customWidth="1"/>
    <col min="3" max="3" width="22.1328125" style="3" customWidth="1"/>
    <col min="4" max="4" width="23.46484375" style="3" customWidth="1"/>
    <col min="5" max="5" width="11" style="61" customWidth="1"/>
    <col min="6" max="16384" width="9.1328125" style="1"/>
  </cols>
  <sheetData>
    <row r="1" spans="1:5">
      <c r="A1" s="139" t="s">
        <v>1</v>
      </c>
      <c r="B1" s="139"/>
      <c r="D1" s="139"/>
      <c r="E1" s="139"/>
    </row>
    <row r="2" spans="1:5">
      <c r="A2" s="139" t="s">
        <v>68</v>
      </c>
      <c r="B2" s="139"/>
    </row>
    <row r="4" spans="1:5" ht="19.5" customHeight="1">
      <c r="A4" s="140" t="s">
        <v>78</v>
      </c>
      <c r="B4" s="140"/>
      <c r="C4" s="140"/>
      <c r="D4" s="140"/>
      <c r="E4" s="140"/>
    </row>
    <row r="5" spans="1:5" ht="26.25" customHeight="1">
      <c r="A5" s="141" t="s">
        <v>77</v>
      </c>
      <c r="B5" s="141"/>
      <c r="C5" s="141"/>
      <c r="D5" s="141"/>
      <c r="E5" s="141"/>
    </row>
    <row r="6" spans="1:5" ht="21.75" customHeight="1">
      <c r="D6" s="142" t="s">
        <v>69</v>
      </c>
      <c r="E6" s="142"/>
    </row>
    <row r="7" spans="1:5" s="51" customFormat="1" ht="18" customHeight="1">
      <c r="A7" s="144" t="s">
        <v>2</v>
      </c>
      <c r="B7" s="144" t="s">
        <v>3</v>
      </c>
      <c r="C7" s="145" t="s">
        <v>62</v>
      </c>
      <c r="D7" s="146" t="s">
        <v>79</v>
      </c>
      <c r="E7" s="143" t="s">
        <v>54</v>
      </c>
    </row>
    <row r="8" spans="1:5" s="51" customFormat="1" ht="45.75" customHeight="1">
      <c r="A8" s="144"/>
      <c r="B8" s="144"/>
      <c r="C8" s="145"/>
      <c r="D8" s="146"/>
      <c r="E8" s="143"/>
    </row>
    <row r="9" spans="1:5" s="2" customFormat="1">
      <c r="A9" s="52" t="s">
        <v>4</v>
      </c>
      <c r="B9" s="52" t="s">
        <v>5</v>
      </c>
      <c r="C9" s="52">
        <v>1</v>
      </c>
      <c r="D9" s="52">
        <v>2</v>
      </c>
      <c r="E9" s="62" t="s">
        <v>6</v>
      </c>
    </row>
    <row r="10" spans="1:5" s="53" customFormat="1" ht="27" customHeight="1">
      <c r="A10" s="89" t="s">
        <v>8</v>
      </c>
      <c r="B10" s="90" t="s">
        <v>67</v>
      </c>
      <c r="C10" s="91">
        <f>C11+C12</f>
        <v>20125000000</v>
      </c>
      <c r="D10" s="91">
        <f>D11+D12</f>
        <v>25101068390</v>
      </c>
      <c r="E10" s="92">
        <f>D10/C10*100</f>
        <v>124.72580566459628</v>
      </c>
    </row>
    <row r="11" spans="1:5" ht="27" customHeight="1">
      <c r="A11" s="82">
        <v>1</v>
      </c>
      <c r="B11" s="77" t="s">
        <v>33</v>
      </c>
      <c r="C11" s="60">
        <v>20125000000</v>
      </c>
      <c r="D11" s="60">
        <v>25101068390</v>
      </c>
      <c r="E11" s="65">
        <f>D11/C11*100</f>
        <v>124.72580566459628</v>
      </c>
    </row>
    <row r="12" spans="1:5" ht="27" customHeight="1">
      <c r="A12" s="82">
        <v>2</v>
      </c>
      <c r="B12" s="77" t="s">
        <v>34</v>
      </c>
      <c r="C12" s="60"/>
      <c r="D12" s="60"/>
      <c r="E12" s="64"/>
    </row>
    <row r="13" spans="1:5" s="53" customFormat="1" ht="27" customHeight="1">
      <c r="A13" s="80" t="s">
        <v>12</v>
      </c>
      <c r="B13" s="76" t="s">
        <v>59</v>
      </c>
      <c r="C13" s="58">
        <f>C14+C15+C16+C17</f>
        <v>188384000000</v>
      </c>
      <c r="D13" s="58">
        <f>D14+D15+D16+D17</f>
        <v>179045951362</v>
      </c>
      <c r="E13" s="64">
        <f>D13/C13*100</f>
        <v>95.043077629735009</v>
      </c>
    </row>
    <row r="14" spans="1:5" ht="27" customHeight="1">
      <c r="A14" s="82">
        <v>1</v>
      </c>
      <c r="B14" s="77" t="s">
        <v>60</v>
      </c>
      <c r="C14" s="60">
        <v>18879000000</v>
      </c>
      <c r="D14" s="60">
        <v>24547189410</v>
      </c>
      <c r="E14" s="65">
        <f>D14/C14*100</f>
        <v>130.02377991419036</v>
      </c>
    </row>
    <row r="15" spans="1:5" ht="27" customHeight="1">
      <c r="A15" s="82">
        <v>2</v>
      </c>
      <c r="B15" s="77" t="s">
        <v>61</v>
      </c>
      <c r="C15" s="60">
        <v>169505000000</v>
      </c>
      <c r="D15" s="60">
        <v>112322788100</v>
      </c>
      <c r="E15" s="65">
        <f>D15/C15*100</f>
        <v>66.265176897436646</v>
      </c>
    </row>
    <row r="16" spans="1:5" ht="27" customHeight="1">
      <c r="A16" s="82">
        <v>3</v>
      </c>
      <c r="B16" s="77" t="s">
        <v>53</v>
      </c>
      <c r="C16" s="60"/>
      <c r="D16" s="60">
        <v>40693692944</v>
      </c>
      <c r="E16" s="65"/>
    </row>
    <row r="17" spans="1:5" ht="27" customHeight="1">
      <c r="A17" s="82">
        <v>4</v>
      </c>
      <c r="B17" s="77" t="s">
        <v>82</v>
      </c>
      <c r="C17" s="60"/>
      <c r="D17" s="60">
        <v>1482280908</v>
      </c>
      <c r="E17" s="65"/>
    </row>
    <row r="18" spans="1:5" s="53" customFormat="1" ht="27" customHeight="1">
      <c r="A18" s="80" t="s">
        <v>13</v>
      </c>
      <c r="B18" s="81" t="s">
        <v>58</v>
      </c>
      <c r="C18" s="58">
        <f>C19+C20+C21+C22</f>
        <v>188384000000</v>
      </c>
      <c r="D18" s="58">
        <f>D19+D20+D21+D22</f>
        <v>97696647576</v>
      </c>
      <c r="E18" s="64">
        <f>D18/C18*100</f>
        <v>51.860374329030066</v>
      </c>
    </row>
    <row r="19" spans="1:5" ht="27" customHeight="1">
      <c r="A19" s="82">
        <v>1</v>
      </c>
      <c r="B19" s="83" t="s">
        <v>9</v>
      </c>
      <c r="C19" s="84">
        <v>6135000000</v>
      </c>
      <c r="D19" s="60">
        <v>3129563460</v>
      </c>
      <c r="E19" s="65">
        <f>D19/C19</f>
        <v>0.51011629339853304</v>
      </c>
    </row>
    <row r="20" spans="1:5" ht="27" customHeight="1">
      <c r="A20" s="82">
        <v>2</v>
      </c>
      <c r="B20" s="83" t="s">
        <v>10</v>
      </c>
      <c r="C20" s="84">
        <v>179409000000</v>
      </c>
      <c r="D20" s="60">
        <v>94567084116</v>
      </c>
      <c r="E20" s="65">
        <f>D20/C20*100</f>
        <v>52.710334551778338</v>
      </c>
    </row>
    <row r="21" spans="1:5" ht="27" customHeight="1">
      <c r="A21" s="82">
        <v>3</v>
      </c>
      <c r="B21" s="83" t="s">
        <v>11</v>
      </c>
      <c r="C21" s="60">
        <v>2840000000</v>
      </c>
      <c r="D21" s="60">
        <v>0</v>
      </c>
      <c r="E21" s="64"/>
    </row>
    <row r="22" spans="1:5" ht="27" customHeight="1">
      <c r="A22" s="85">
        <v>4</v>
      </c>
      <c r="B22" s="86" t="s">
        <v>56</v>
      </c>
      <c r="C22" s="87"/>
      <c r="D22" s="87"/>
      <c r="E22" s="88"/>
    </row>
  </sheetData>
  <mergeCells count="11">
    <mergeCell ref="E7:E8"/>
    <mergeCell ref="A7:A8"/>
    <mergeCell ref="B7:B8"/>
    <mergeCell ref="C7:C8"/>
    <mergeCell ref="D7:D8"/>
    <mergeCell ref="A1:B1"/>
    <mergeCell ref="A2:B2"/>
    <mergeCell ref="A4:E4"/>
    <mergeCell ref="A5:E5"/>
    <mergeCell ref="D6:E6"/>
    <mergeCell ref="D1:E1"/>
  </mergeCells>
  <pageMargins left="0.28000000000000003" right="0.2" top="0.5" bottom="0.28000000000000003" header="0.3" footer="0.3"/>
  <pageSetup paperSize="9" scale="95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28"/>
  <sheetViews>
    <sheetView topLeftCell="A7" workbookViewId="0">
      <pane xSplit="3" ySplit="3" topLeftCell="D10" activePane="bottomRight" state="frozen"/>
      <selection activeCell="A7" sqref="A7"/>
      <selection pane="topRight" activeCell="D7" sqref="D7"/>
      <selection pane="bottomLeft" activeCell="A10" sqref="A10"/>
      <selection pane="bottomRight" activeCell="G29" sqref="G29"/>
    </sheetView>
  </sheetViews>
  <sheetFormatPr defaultColWidth="9.1328125" defaultRowHeight="17.649999999999999"/>
  <cols>
    <col min="1" max="1" width="6.1328125" style="7" customWidth="1"/>
    <col min="2" max="2" width="54.86328125" style="6" customWidth="1"/>
    <col min="3" max="3" width="18" style="4" customWidth="1"/>
    <col min="4" max="5" width="17.59765625" style="4" customWidth="1"/>
    <col min="6" max="6" width="16.1328125" style="6" customWidth="1"/>
    <col min="7" max="7" width="12.86328125" style="5" customWidth="1"/>
    <col min="8" max="8" width="9.1328125" style="4"/>
    <col min="9" max="9" width="10.1328125" style="4" bestFit="1" customWidth="1"/>
    <col min="10" max="11" width="9.1328125" style="4"/>
    <col min="12" max="12" width="20.265625" style="4" customWidth="1"/>
    <col min="13" max="13" width="19.59765625" style="4" bestFit="1" customWidth="1"/>
    <col min="14" max="15" width="16.1328125" style="4" bestFit="1" customWidth="1"/>
    <col min="16" max="18" width="18.265625" style="4" bestFit="1" customWidth="1"/>
    <col min="19" max="19" width="19.59765625" style="4" bestFit="1" customWidth="1"/>
    <col min="20" max="20" width="14.86328125" style="4" bestFit="1" customWidth="1"/>
    <col min="21" max="21" width="18.265625" style="4" bestFit="1" customWidth="1"/>
    <col min="22" max="23" width="16.1328125" style="4" bestFit="1" customWidth="1"/>
    <col min="24" max="24" width="18.265625" style="4" bestFit="1" customWidth="1"/>
    <col min="25" max="27" width="16.1328125" style="4" bestFit="1" customWidth="1"/>
    <col min="28" max="28" width="19.59765625" style="4" bestFit="1" customWidth="1"/>
    <col min="29" max="31" width="18.265625" style="4" bestFit="1" customWidth="1"/>
    <col min="32" max="32" width="16.1328125" style="4" bestFit="1" customWidth="1"/>
    <col min="33" max="38" width="9.1328125" style="4"/>
    <col min="39" max="16384" width="9.1328125" style="6"/>
  </cols>
  <sheetData>
    <row r="1" spans="1:38">
      <c r="A1" s="147" t="s">
        <v>1</v>
      </c>
      <c r="B1" s="147"/>
      <c r="D1" s="148" t="s">
        <v>35</v>
      </c>
      <c r="E1" s="148"/>
      <c r="F1" s="148"/>
    </row>
    <row r="2" spans="1:38">
      <c r="A2" s="149" t="s">
        <v>0</v>
      </c>
      <c r="B2" s="149"/>
    </row>
    <row r="4" spans="1:38">
      <c r="A4" s="150" t="s">
        <v>50</v>
      </c>
      <c r="B4" s="150"/>
      <c r="C4" s="150"/>
      <c r="D4" s="150"/>
      <c r="E4" s="150"/>
      <c r="F4" s="150"/>
    </row>
    <row r="5" spans="1:38">
      <c r="A5" s="151" t="s">
        <v>51</v>
      </c>
      <c r="B5" s="151"/>
      <c r="C5" s="151"/>
      <c r="D5" s="151"/>
      <c r="E5" s="151"/>
      <c r="F5" s="151"/>
    </row>
    <row r="6" spans="1:38">
      <c r="D6" s="152" t="s">
        <v>14</v>
      </c>
      <c r="E6" s="152"/>
      <c r="F6" s="152"/>
    </row>
    <row r="7" spans="1:38" s="10" customFormat="1" ht="41.25" customHeight="1">
      <c r="A7" s="153" t="s">
        <v>2</v>
      </c>
      <c r="B7" s="153" t="s">
        <v>3</v>
      </c>
      <c r="C7" s="155" t="s">
        <v>30</v>
      </c>
      <c r="D7" s="155" t="s">
        <v>52</v>
      </c>
      <c r="E7" s="157" t="s">
        <v>31</v>
      </c>
      <c r="F7" s="158"/>
      <c r="G7" s="8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</row>
    <row r="8" spans="1:38" s="10" customFormat="1" ht="41.25" customHeight="1">
      <c r="A8" s="154"/>
      <c r="B8" s="154"/>
      <c r="C8" s="156"/>
      <c r="D8" s="156"/>
      <c r="E8" s="11" t="s">
        <v>32</v>
      </c>
      <c r="F8" s="12" t="s">
        <v>36</v>
      </c>
      <c r="G8" s="8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</row>
    <row r="9" spans="1:38" s="7" customFormat="1">
      <c r="A9" s="13" t="s">
        <v>4</v>
      </c>
      <c r="B9" s="13" t="s">
        <v>5</v>
      </c>
      <c r="C9" s="14">
        <v>1</v>
      </c>
      <c r="D9" s="14">
        <v>2</v>
      </c>
      <c r="E9" s="14" t="s">
        <v>6</v>
      </c>
      <c r="F9" s="13">
        <v>4</v>
      </c>
      <c r="G9" s="15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</row>
    <row r="10" spans="1:38" s="22" customFormat="1" ht="24.95" customHeight="1">
      <c r="A10" s="17"/>
      <c r="B10" s="17" t="s">
        <v>7</v>
      </c>
      <c r="C10" s="18">
        <f>+C11+C28</f>
        <v>447747</v>
      </c>
      <c r="D10" s="18">
        <f>+D11+D28</f>
        <v>540110</v>
      </c>
      <c r="E10" s="18">
        <f>+D10/C10*100</f>
        <v>120.62839058664827</v>
      </c>
      <c r="F10" s="19">
        <f>+D10/G10*100</f>
        <v>104.13886982207447</v>
      </c>
      <c r="G10" s="20">
        <v>518644</v>
      </c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</row>
    <row r="11" spans="1:38" s="30" customFormat="1" ht="28.5" customHeight="1">
      <c r="A11" s="23" t="s">
        <v>4</v>
      </c>
      <c r="B11" s="24" t="s">
        <v>15</v>
      </c>
      <c r="C11" s="25">
        <f>+C12+C13+C27</f>
        <v>447747</v>
      </c>
      <c r="D11" s="25">
        <f>+D12+D13</f>
        <v>537189</v>
      </c>
      <c r="E11" s="26">
        <f t="shared" ref="E11:E27" si="0">+D11/C11*100</f>
        <v>119.9760132396197</v>
      </c>
      <c r="F11" s="27">
        <f t="shared" ref="F11:F28" si="1">+D11/G11*100</f>
        <v>109.57897313505904</v>
      </c>
      <c r="G11" s="28">
        <v>490230</v>
      </c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</row>
    <row r="12" spans="1:38" s="30" customFormat="1" ht="24.95" customHeight="1">
      <c r="A12" s="23" t="s">
        <v>8</v>
      </c>
      <c r="B12" s="31" t="s">
        <v>9</v>
      </c>
      <c r="C12" s="25">
        <v>12913</v>
      </c>
      <c r="D12" s="25">
        <v>100179</v>
      </c>
      <c r="E12" s="26">
        <f t="shared" si="0"/>
        <v>775.79958181677387</v>
      </c>
      <c r="F12" s="27">
        <f t="shared" si="1"/>
        <v>140.16537944929485</v>
      </c>
      <c r="G12" s="28">
        <v>71472</v>
      </c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</row>
    <row r="13" spans="1:38" s="30" customFormat="1" ht="24.95" customHeight="1">
      <c r="A13" s="23" t="s">
        <v>12</v>
      </c>
      <c r="B13" s="31" t="s">
        <v>10</v>
      </c>
      <c r="C13" s="25">
        <f>SUM(C15:C26)</f>
        <v>426308</v>
      </c>
      <c r="D13" s="25">
        <f>SUM(D15:D26)</f>
        <v>437010</v>
      </c>
      <c r="E13" s="26">
        <f t="shared" si="0"/>
        <v>102.51039154789494</v>
      </c>
      <c r="F13" s="27">
        <f t="shared" si="1"/>
        <v>104.35860329832505</v>
      </c>
      <c r="G13" s="28">
        <v>418758</v>
      </c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</row>
    <row r="14" spans="1:38" ht="24.95" customHeight="1">
      <c r="A14" s="32"/>
      <c r="B14" s="33" t="s">
        <v>16</v>
      </c>
      <c r="C14" s="34"/>
      <c r="D14" s="34"/>
      <c r="E14" s="26"/>
      <c r="F14" s="35"/>
    </row>
    <row r="15" spans="1:38" ht="24.95" customHeight="1">
      <c r="A15" s="32">
        <v>1</v>
      </c>
      <c r="B15" s="36" t="s">
        <v>18</v>
      </c>
      <c r="C15" s="34">
        <v>244205</v>
      </c>
      <c r="D15" s="34">
        <v>260551</v>
      </c>
      <c r="E15" s="37">
        <f t="shared" si="0"/>
        <v>106.69355664298439</v>
      </c>
      <c r="F15" s="35">
        <f t="shared" si="1"/>
        <v>124.43335402836813</v>
      </c>
      <c r="G15" s="5">
        <v>209390</v>
      </c>
    </row>
    <row r="16" spans="1:38" ht="24.95" customHeight="1">
      <c r="A16" s="32">
        <v>2</v>
      </c>
      <c r="B16" s="36" t="s">
        <v>17</v>
      </c>
      <c r="C16" s="34"/>
      <c r="D16" s="34">
        <v>638</v>
      </c>
      <c r="E16" s="37"/>
      <c r="F16" s="35">
        <f>+D16/G16*100</f>
        <v>80.759493670886073</v>
      </c>
      <c r="G16" s="5">
        <v>790</v>
      </c>
    </row>
    <row r="17" spans="1:38" ht="24.95" customHeight="1">
      <c r="A17" s="32">
        <v>3</v>
      </c>
      <c r="B17" s="36" t="s">
        <v>19</v>
      </c>
      <c r="C17" s="34">
        <v>2156</v>
      </c>
      <c r="D17" s="34">
        <v>2682</v>
      </c>
      <c r="E17" s="37">
        <f t="shared" si="0"/>
        <v>124.39703153988869</v>
      </c>
      <c r="F17" s="35">
        <f t="shared" si="1"/>
        <v>14.997483643683946</v>
      </c>
      <c r="G17" s="5">
        <v>17883</v>
      </c>
    </row>
    <row r="18" spans="1:38" ht="24.95" customHeight="1">
      <c r="A18" s="32">
        <v>4</v>
      </c>
      <c r="B18" s="36" t="s">
        <v>20</v>
      </c>
      <c r="C18" s="34">
        <v>2327</v>
      </c>
      <c r="D18" s="34">
        <v>3486</v>
      </c>
      <c r="E18" s="37">
        <f t="shared" si="0"/>
        <v>149.80661796304256</v>
      </c>
      <c r="F18" s="35">
        <f t="shared" si="1"/>
        <v>145.43178973717147</v>
      </c>
      <c r="G18" s="5">
        <v>2397</v>
      </c>
    </row>
    <row r="19" spans="1:38" ht="24.95" customHeight="1">
      <c r="A19" s="32">
        <v>5</v>
      </c>
      <c r="B19" s="36" t="s">
        <v>21</v>
      </c>
      <c r="C19" s="34">
        <v>2568</v>
      </c>
      <c r="D19" s="34">
        <v>2871</v>
      </c>
      <c r="E19" s="37">
        <f t="shared" si="0"/>
        <v>111.79906542056075</v>
      </c>
      <c r="F19" s="35">
        <f t="shared" si="1"/>
        <v>216.18975903614458</v>
      </c>
      <c r="G19" s="5">
        <v>1328</v>
      </c>
    </row>
    <row r="20" spans="1:38" ht="24.95" customHeight="1">
      <c r="A20" s="32">
        <v>6</v>
      </c>
      <c r="B20" s="36" t="s">
        <v>22</v>
      </c>
      <c r="C20" s="34">
        <v>1029</v>
      </c>
      <c r="D20" s="34">
        <v>860</v>
      </c>
      <c r="E20" s="37">
        <f t="shared" si="0"/>
        <v>83.576287657920318</v>
      </c>
      <c r="F20" s="35">
        <f t="shared" si="1"/>
        <v>128.55007473841556</v>
      </c>
      <c r="G20" s="5">
        <v>669</v>
      </c>
    </row>
    <row r="21" spans="1:38" ht="24.95" customHeight="1">
      <c r="A21" s="32">
        <v>7</v>
      </c>
      <c r="B21" s="36" t="s">
        <v>23</v>
      </c>
      <c r="C21" s="34">
        <v>6026</v>
      </c>
      <c r="D21" s="34">
        <v>1489</v>
      </c>
      <c r="E21" s="37">
        <f t="shared" si="0"/>
        <v>24.709591769000998</v>
      </c>
      <c r="F21" s="35">
        <f t="shared" si="1"/>
        <v>118.83479648842777</v>
      </c>
      <c r="G21" s="5">
        <v>1253</v>
      </c>
    </row>
    <row r="22" spans="1:38" ht="24.95" customHeight="1">
      <c r="A22" s="32">
        <v>8</v>
      </c>
      <c r="B22" s="36" t="s">
        <v>24</v>
      </c>
      <c r="C22" s="34">
        <v>42623</v>
      </c>
      <c r="D22" s="34">
        <v>27666</v>
      </c>
      <c r="E22" s="37">
        <f t="shared" si="0"/>
        <v>64.908617413133754</v>
      </c>
      <c r="F22" s="35">
        <f t="shared" si="1"/>
        <v>104.85900545785324</v>
      </c>
      <c r="G22" s="5">
        <v>26384</v>
      </c>
    </row>
    <row r="23" spans="1:38" ht="36.75" customHeight="1">
      <c r="A23" s="32">
        <v>9</v>
      </c>
      <c r="B23" s="38" t="s">
        <v>29</v>
      </c>
      <c r="C23" s="34">
        <v>91978</v>
      </c>
      <c r="D23" s="34">
        <v>94680</v>
      </c>
      <c r="E23" s="37">
        <f t="shared" si="0"/>
        <v>102.93765900541433</v>
      </c>
      <c r="F23" s="35">
        <f t="shared" si="1"/>
        <v>101.4703991083294</v>
      </c>
      <c r="G23" s="5">
        <v>93308</v>
      </c>
    </row>
    <row r="24" spans="1:38" ht="24.95" customHeight="1">
      <c r="A24" s="32">
        <v>10</v>
      </c>
      <c r="B24" s="38" t="s">
        <v>27</v>
      </c>
      <c r="C24" s="34">
        <f>3450+10452</f>
        <v>13902</v>
      </c>
      <c r="D24" s="34">
        <f>5307+12662</f>
        <v>17969</v>
      </c>
      <c r="E24" s="37">
        <f t="shared" si="0"/>
        <v>129.25478348439074</v>
      </c>
      <c r="F24" s="35">
        <f t="shared" si="1"/>
        <v>131.3811508371719</v>
      </c>
      <c r="G24" s="5">
        <v>13677</v>
      </c>
    </row>
    <row r="25" spans="1:38" ht="24.95" customHeight="1">
      <c r="A25" s="32">
        <v>11</v>
      </c>
      <c r="B25" s="36" t="s">
        <v>25</v>
      </c>
      <c r="C25" s="34">
        <v>16522</v>
      </c>
      <c r="D25" s="34">
        <v>19423</v>
      </c>
      <c r="E25" s="37">
        <f t="shared" si="0"/>
        <v>117.5584069725215</v>
      </c>
      <c r="F25" s="35">
        <f t="shared" si="1"/>
        <v>104.81921208850513</v>
      </c>
      <c r="G25" s="5">
        <v>18530</v>
      </c>
    </row>
    <row r="26" spans="1:38" ht="24.95" customHeight="1">
      <c r="A26" s="32">
        <v>12</v>
      </c>
      <c r="B26" s="36" t="s">
        <v>28</v>
      </c>
      <c r="C26" s="34">
        <v>2972</v>
      </c>
      <c r="D26" s="34">
        <v>4695</v>
      </c>
      <c r="E26" s="37">
        <f t="shared" si="0"/>
        <v>157.97442799461643</v>
      </c>
      <c r="F26" s="35">
        <f t="shared" si="1"/>
        <v>14.163323177169747</v>
      </c>
      <c r="G26" s="5">
        <v>33149</v>
      </c>
    </row>
    <row r="27" spans="1:38" s="30" customFormat="1" ht="24.95" customHeight="1">
      <c r="A27" s="23" t="s">
        <v>13</v>
      </c>
      <c r="B27" s="31" t="s">
        <v>11</v>
      </c>
      <c r="C27" s="25">
        <v>8526</v>
      </c>
      <c r="D27" s="25">
        <v>6965</v>
      </c>
      <c r="E27" s="26">
        <f t="shared" si="0"/>
        <v>81.691297208538586</v>
      </c>
      <c r="F27" s="27">
        <f t="shared" si="1"/>
        <v>208.65787896944278</v>
      </c>
      <c r="G27" s="28">
        <v>3338</v>
      </c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</row>
    <row r="28" spans="1:38" s="30" customFormat="1" ht="24.95" customHeight="1">
      <c r="A28" s="39" t="s">
        <v>5</v>
      </c>
      <c r="B28" s="40" t="s">
        <v>26</v>
      </c>
      <c r="C28" s="41"/>
      <c r="D28" s="41">
        <v>2921</v>
      </c>
      <c r="E28" s="42"/>
      <c r="F28" s="43">
        <f t="shared" si="1"/>
        <v>10.420977524081341</v>
      </c>
      <c r="G28" s="28">
        <v>28030</v>
      </c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</row>
  </sheetData>
  <mergeCells count="11">
    <mergeCell ref="D6:F6"/>
    <mergeCell ref="A7:A8"/>
    <mergeCell ref="B7:B8"/>
    <mergeCell ref="C7:C8"/>
    <mergeCell ref="D7:D8"/>
    <mergeCell ref="E7:F7"/>
    <mergeCell ref="A1:B1"/>
    <mergeCell ref="D1:F1"/>
    <mergeCell ref="A2:B2"/>
    <mergeCell ref="A4:F4"/>
    <mergeCell ref="A5:F5"/>
  </mergeCells>
  <pageMargins left="0.7" right="0.7" top="0.53" bottom="0.4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2"/>
  <sheetViews>
    <sheetView workbookViewId="0">
      <selection activeCell="C24" sqref="C24:D24"/>
    </sheetView>
  </sheetViews>
  <sheetFormatPr defaultColWidth="9.1328125" defaultRowHeight="17.649999999999999"/>
  <cols>
    <col min="1" max="1" width="5.3984375" style="1" customWidth="1"/>
    <col min="2" max="2" width="46.59765625" style="1" customWidth="1"/>
    <col min="3" max="3" width="24.265625" style="6" customWidth="1"/>
    <col min="4" max="4" width="26" style="1" customWidth="1"/>
    <col min="5" max="5" width="24.59765625" style="61" customWidth="1"/>
    <col min="6" max="6" width="15.265625" style="1" customWidth="1"/>
    <col min="7" max="7" width="15" style="1" customWidth="1"/>
    <col min="8" max="15" width="9.1328125" style="1" customWidth="1"/>
    <col min="16" max="16384" width="9.1328125" style="1"/>
  </cols>
  <sheetData>
    <row r="1" spans="1:9">
      <c r="A1" s="139" t="s">
        <v>1</v>
      </c>
      <c r="B1" s="139"/>
      <c r="D1" s="139"/>
      <c r="E1" s="139"/>
    </row>
    <row r="2" spans="1:9">
      <c r="A2" s="139" t="s">
        <v>70</v>
      </c>
      <c r="B2" s="139"/>
    </row>
    <row r="4" spans="1:9" ht="30" customHeight="1">
      <c r="A4" s="140" t="s">
        <v>80</v>
      </c>
      <c r="B4" s="140"/>
      <c r="C4" s="140"/>
      <c r="D4" s="140"/>
      <c r="E4" s="140"/>
    </row>
    <row r="5" spans="1:9" ht="26.25" customHeight="1">
      <c r="A5" s="141" t="s">
        <v>77</v>
      </c>
      <c r="B5" s="141"/>
      <c r="C5" s="141"/>
      <c r="D5" s="141"/>
      <c r="E5" s="141"/>
    </row>
    <row r="6" spans="1:9">
      <c r="D6" s="142" t="s">
        <v>69</v>
      </c>
      <c r="E6" s="142"/>
    </row>
    <row r="7" spans="1:9" ht="15" customHeight="1">
      <c r="A7" s="159" t="s">
        <v>2</v>
      </c>
      <c r="B7" s="159" t="s">
        <v>3</v>
      </c>
      <c r="C7" s="145" t="s">
        <v>62</v>
      </c>
      <c r="D7" s="146" t="s">
        <v>79</v>
      </c>
      <c r="E7" s="143" t="s">
        <v>54</v>
      </c>
    </row>
    <row r="8" spans="1:9" ht="42" customHeight="1">
      <c r="A8" s="159"/>
      <c r="B8" s="159"/>
      <c r="C8" s="145"/>
      <c r="D8" s="146"/>
      <c r="E8" s="143"/>
      <c r="F8" s="54"/>
    </row>
    <row r="9" spans="1:9">
      <c r="A9" s="55" t="s">
        <v>4</v>
      </c>
      <c r="B9" s="55" t="s">
        <v>5</v>
      </c>
      <c r="C9" s="56">
        <v>1</v>
      </c>
      <c r="D9" s="57">
        <v>2</v>
      </c>
      <c r="E9" s="63" t="s">
        <v>6</v>
      </c>
    </row>
    <row r="10" spans="1:9" s="75" customFormat="1" ht="27.75" customHeight="1">
      <c r="A10" s="79" t="s">
        <v>4</v>
      </c>
      <c r="B10" s="124" t="s">
        <v>67</v>
      </c>
      <c r="C10" s="125">
        <f>C11+C27</f>
        <v>20125000000</v>
      </c>
      <c r="D10" s="125">
        <f>D11+D27</f>
        <v>25101068390</v>
      </c>
      <c r="E10" s="123">
        <f>D10/C10*100</f>
        <v>124.72580566459628</v>
      </c>
      <c r="F10" s="73"/>
      <c r="G10" s="74"/>
      <c r="I10" s="74"/>
    </row>
    <row r="11" spans="1:9" s="75" customFormat="1">
      <c r="A11" s="79" t="s">
        <v>8</v>
      </c>
      <c r="B11" s="124" t="s">
        <v>33</v>
      </c>
      <c r="C11" s="125">
        <f>C12+C13+C14+C15+C16+C17+C18+C19+C20+C21+C24</f>
        <v>20125000000</v>
      </c>
      <c r="D11" s="125">
        <f>D12+D13+D14+D15+D16+D17+D18+D19+D20+D21+D24</f>
        <v>25101068390</v>
      </c>
      <c r="E11" s="123">
        <f>D11/C11*100</f>
        <v>124.72580566459628</v>
      </c>
      <c r="F11" s="74"/>
    </row>
    <row r="12" spans="1:9" s="75" customFormat="1" ht="35.25">
      <c r="A12" s="128">
        <v>1</v>
      </c>
      <c r="B12" s="129" t="s">
        <v>63</v>
      </c>
      <c r="C12" s="130">
        <v>0</v>
      </c>
      <c r="D12" s="131"/>
      <c r="E12" s="132"/>
      <c r="F12" s="74"/>
      <c r="G12" s="74"/>
    </row>
    <row r="13" spans="1:9" s="75" customFormat="1" ht="35.25">
      <c r="A13" s="66">
        <v>2</v>
      </c>
      <c r="B13" s="77" t="s">
        <v>64</v>
      </c>
      <c r="C13" s="93">
        <v>410000000</v>
      </c>
      <c r="D13" s="60">
        <v>0</v>
      </c>
      <c r="E13" s="65">
        <f t="shared" ref="E13" si="0">D13/C13*100</f>
        <v>0</v>
      </c>
      <c r="F13" s="74"/>
      <c r="G13" s="74"/>
    </row>
    <row r="14" spans="1:9" s="75" customFormat="1" ht="35.25">
      <c r="A14" s="66">
        <v>3</v>
      </c>
      <c r="B14" s="77" t="s">
        <v>37</v>
      </c>
      <c r="C14" s="59"/>
      <c r="D14" s="60"/>
      <c r="E14" s="65"/>
      <c r="F14" s="74"/>
    </row>
    <row r="15" spans="1:9" s="75" customFormat="1">
      <c r="A15" s="66">
        <v>4</v>
      </c>
      <c r="B15" s="77" t="s">
        <v>38</v>
      </c>
      <c r="C15" s="59">
        <v>4650000000</v>
      </c>
      <c r="D15" s="60">
        <v>12850649567</v>
      </c>
      <c r="E15" s="65">
        <f>D15/C15*100</f>
        <v>276.35805520430108</v>
      </c>
    </row>
    <row r="16" spans="1:9" s="75" customFormat="1">
      <c r="A16" s="66">
        <v>5</v>
      </c>
      <c r="B16" s="77" t="s">
        <v>39</v>
      </c>
      <c r="C16" s="59">
        <v>2755000000</v>
      </c>
      <c r="D16" s="60">
        <v>2030628469</v>
      </c>
      <c r="E16" s="65">
        <f>D16/C16*100</f>
        <v>73.707022468239572</v>
      </c>
      <c r="F16" s="74"/>
    </row>
    <row r="17" spans="1:6" s="75" customFormat="1">
      <c r="A17" s="66">
        <v>6</v>
      </c>
      <c r="B17" s="77" t="s">
        <v>45</v>
      </c>
      <c r="C17" s="59">
        <v>5000000</v>
      </c>
      <c r="D17" s="60">
        <v>3998254</v>
      </c>
      <c r="E17" s="65">
        <f>D17/C17*100</f>
        <v>79.96508</v>
      </c>
      <c r="F17" s="74"/>
    </row>
    <row r="18" spans="1:6" s="75" customFormat="1">
      <c r="A18" s="66">
        <v>7</v>
      </c>
      <c r="B18" s="77" t="s">
        <v>40</v>
      </c>
      <c r="C18" s="59"/>
      <c r="D18" s="60"/>
      <c r="E18" s="65"/>
    </row>
    <row r="19" spans="1:6" s="75" customFormat="1">
      <c r="A19" s="66">
        <v>8</v>
      </c>
      <c r="B19" s="77" t="s">
        <v>41</v>
      </c>
      <c r="C19" s="59">
        <v>9000000000</v>
      </c>
      <c r="D19" s="60">
        <v>7033229034</v>
      </c>
      <c r="E19" s="65">
        <f>D19/C19*100</f>
        <v>78.146989266666665</v>
      </c>
    </row>
    <row r="20" spans="1:6" s="75" customFormat="1">
      <c r="A20" s="66">
        <v>9</v>
      </c>
      <c r="B20" s="77" t="s">
        <v>42</v>
      </c>
      <c r="C20" s="59">
        <v>280000000</v>
      </c>
      <c r="D20" s="60">
        <v>89960000</v>
      </c>
      <c r="E20" s="65">
        <f t="shared" ref="E20:E30" si="1">D20/C20*100</f>
        <v>32.128571428571426</v>
      </c>
    </row>
    <row r="21" spans="1:6" s="75" customFormat="1">
      <c r="A21" s="66">
        <v>10</v>
      </c>
      <c r="B21" s="77" t="s">
        <v>43</v>
      </c>
      <c r="C21" s="59">
        <f>C22+C23</f>
        <v>1975000000</v>
      </c>
      <c r="D21" s="59">
        <f>D22+D23</f>
        <v>2591945358</v>
      </c>
      <c r="E21" s="65">
        <f t="shared" si="1"/>
        <v>131.2377396455696</v>
      </c>
    </row>
    <row r="22" spans="1:6" s="75" customFormat="1">
      <c r="A22" s="66" t="s">
        <v>44</v>
      </c>
      <c r="B22" s="77" t="s">
        <v>46</v>
      </c>
      <c r="C22" s="59">
        <v>1975000000</v>
      </c>
      <c r="D22" s="60">
        <v>2426404550</v>
      </c>
      <c r="E22" s="65">
        <f t="shared" si="1"/>
        <v>122.85592658227849</v>
      </c>
    </row>
    <row r="23" spans="1:6" s="75" customFormat="1">
      <c r="A23" s="66" t="s">
        <v>44</v>
      </c>
      <c r="B23" s="77" t="s">
        <v>47</v>
      </c>
      <c r="C23" s="59"/>
      <c r="D23" s="60">
        <v>165540808</v>
      </c>
      <c r="E23" s="65"/>
    </row>
    <row r="24" spans="1:6" s="75" customFormat="1">
      <c r="A24" s="66">
        <v>11</v>
      </c>
      <c r="B24" s="77" t="s">
        <v>48</v>
      </c>
      <c r="C24" s="59">
        <f>C25+C26</f>
        <v>1050000000</v>
      </c>
      <c r="D24" s="59">
        <f>D25+D26</f>
        <v>500657708</v>
      </c>
      <c r="E24" s="65">
        <f t="shared" si="1"/>
        <v>47.681686476190478</v>
      </c>
    </row>
    <row r="25" spans="1:6" s="75" customFormat="1">
      <c r="A25" s="66" t="s">
        <v>44</v>
      </c>
      <c r="B25" s="77" t="s">
        <v>65</v>
      </c>
      <c r="C25" s="59">
        <v>1050000000</v>
      </c>
      <c r="D25" s="60">
        <v>500657708</v>
      </c>
      <c r="E25" s="65">
        <f t="shared" si="1"/>
        <v>47.681686476190478</v>
      </c>
    </row>
    <row r="26" spans="1:6" s="75" customFormat="1">
      <c r="A26" s="118" t="s">
        <v>44</v>
      </c>
      <c r="B26" s="119" t="s">
        <v>49</v>
      </c>
      <c r="C26" s="120"/>
      <c r="D26" s="121"/>
      <c r="E26" s="122"/>
    </row>
    <row r="27" spans="1:6" s="75" customFormat="1" ht="21.75" customHeight="1">
      <c r="A27" s="79" t="s">
        <v>12</v>
      </c>
      <c r="B27" s="124" t="s">
        <v>34</v>
      </c>
      <c r="C27" s="125"/>
      <c r="D27" s="126"/>
      <c r="E27" s="127"/>
    </row>
    <row r="28" spans="1:6" s="75" customFormat="1" ht="21" customHeight="1">
      <c r="A28" s="79" t="s">
        <v>5</v>
      </c>
      <c r="B28" s="124" t="s">
        <v>59</v>
      </c>
      <c r="C28" s="125">
        <f>C29+C30+C31+C32</f>
        <v>188384000000</v>
      </c>
      <c r="D28" s="125">
        <f>D29+D30+D31+D32</f>
        <v>179045951362</v>
      </c>
      <c r="E28" s="123">
        <f>D28/C28*100</f>
        <v>95.043077629735009</v>
      </c>
      <c r="F28" s="74"/>
    </row>
    <row r="29" spans="1:6" s="75" customFormat="1" ht="27" customHeight="1">
      <c r="A29" s="133">
        <v>1</v>
      </c>
      <c r="B29" s="134" t="s">
        <v>66</v>
      </c>
      <c r="C29" s="135">
        <f>'01'!C14</f>
        <v>18879000000</v>
      </c>
      <c r="D29" s="135">
        <f>'01'!D14</f>
        <v>24547189410</v>
      </c>
      <c r="E29" s="136">
        <f t="shared" si="1"/>
        <v>130.02377991419036</v>
      </c>
      <c r="F29" s="74"/>
    </row>
    <row r="30" spans="1:6" s="75" customFormat="1" ht="27" customHeight="1">
      <c r="A30" s="66">
        <v>2</v>
      </c>
      <c r="B30" s="77" t="s">
        <v>61</v>
      </c>
      <c r="C30" s="59">
        <f>'01'!C15</f>
        <v>169505000000</v>
      </c>
      <c r="D30" s="60">
        <f>'01'!D15</f>
        <v>112322788100</v>
      </c>
      <c r="E30" s="65">
        <f t="shared" si="1"/>
        <v>66.265176897436646</v>
      </c>
    </row>
    <row r="31" spans="1:6" s="75" customFormat="1" ht="27" customHeight="1">
      <c r="A31" s="66">
        <v>3</v>
      </c>
      <c r="B31" s="77" t="s">
        <v>53</v>
      </c>
      <c r="C31" s="137"/>
      <c r="D31" s="138">
        <f>'01'!D16</f>
        <v>40693692944</v>
      </c>
      <c r="E31" s="64"/>
    </row>
    <row r="32" spans="1:6" s="75" customFormat="1" ht="27" customHeight="1">
      <c r="A32" s="67">
        <v>4</v>
      </c>
      <c r="B32" s="78" t="s">
        <v>82</v>
      </c>
      <c r="C32" s="68"/>
      <c r="D32" s="69">
        <f>'01'!D17</f>
        <v>1482280908</v>
      </c>
      <c r="E32" s="70"/>
    </row>
  </sheetData>
  <mergeCells count="11">
    <mergeCell ref="D6:E6"/>
    <mergeCell ref="A1:B1"/>
    <mergeCell ref="D1:E1"/>
    <mergeCell ref="A2:B2"/>
    <mergeCell ref="A4:E4"/>
    <mergeCell ref="A5:E5"/>
    <mergeCell ref="A7:A8"/>
    <mergeCell ref="B7:B8"/>
    <mergeCell ref="C7:C8"/>
    <mergeCell ref="D7:D8"/>
    <mergeCell ref="E7:E8"/>
  </mergeCells>
  <pageMargins left="0.31" right="0.2" top="0.5" bottom="0.52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K28"/>
  <sheetViews>
    <sheetView topLeftCell="A13" workbookViewId="0">
      <selection activeCell="D7" sqref="D7:D8"/>
    </sheetView>
  </sheetViews>
  <sheetFormatPr defaultColWidth="9.1328125" defaultRowHeight="17.649999999999999"/>
  <cols>
    <col min="1" max="1" width="6.86328125" style="46" customWidth="1"/>
    <col min="2" max="2" width="47.73046875" style="45" customWidth="1"/>
    <col min="3" max="4" width="25" style="44" customWidth="1"/>
    <col min="5" max="5" width="19.86328125" style="71" customWidth="1"/>
    <col min="6" max="6" width="12.86328125" style="44" customWidth="1"/>
    <col min="7" max="7" width="9.1328125" style="44"/>
    <col min="8" max="8" width="10.1328125" style="44" bestFit="1" customWidth="1"/>
    <col min="9" max="10" width="9.1328125" style="44"/>
    <col min="11" max="11" width="20.265625" style="44" customWidth="1"/>
    <col min="12" max="12" width="19.59765625" style="44" bestFit="1" customWidth="1"/>
    <col min="13" max="14" width="16.1328125" style="44" bestFit="1" customWidth="1"/>
    <col min="15" max="17" width="18.265625" style="44" bestFit="1" customWidth="1"/>
    <col min="18" max="18" width="19.59765625" style="44" bestFit="1" customWidth="1"/>
    <col min="19" max="19" width="14.86328125" style="44" bestFit="1" customWidth="1"/>
    <col min="20" max="20" width="18.265625" style="44" bestFit="1" customWidth="1"/>
    <col min="21" max="22" width="16.1328125" style="44" bestFit="1" customWidth="1"/>
    <col min="23" max="23" width="18.265625" style="44" bestFit="1" customWidth="1"/>
    <col min="24" max="26" width="16.1328125" style="44" bestFit="1" customWidth="1"/>
    <col min="27" max="27" width="19.59765625" style="44" bestFit="1" customWidth="1"/>
    <col min="28" max="30" width="18.265625" style="44" bestFit="1" customWidth="1"/>
    <col min="31" max="31" width="16.1328125" style="44" bestFit="1" customWidth="1"/>
    <col min="32" max="37" width="9.1328125" style="44"/>
    <col min="38" max="16384" width="9.1328125" style="45"/>
  </cols>
  <sheetData>
    <row r="1" spans="1:37" ht="21" customHeight="1">
      <c r="A1" s="162" t="s">
        <v>1</v>
      </c>
      <c r="B1" s="162"/>
      <c r="D1" s="163"/>
      <c r="E1" s="163"/>
    </row>
    <row r="2" spans="1:37" ht="22.5" customHeight="1">
      <c r="A2" s="162" t="s">
        <v>68</v>
      </c>
      <c r="B2" s="162"/>
    </row>
    <row r="3" spans="1:37" ht="12" customHeight="1"/>
    <row r="4" spans="1:37" s="95" customFormat="1" ht="24" customHeight="1">
      <c r="A4" s="164" t="s">
        <v>81</v>
      </c>
      <c r="B4" s="164"/>
      <c r="C4" s="164"/>
      <c r="D4" s="164"/>
      <c r="E4" s="16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</row>
    <row r="5" spans="1:37" s="95" customFormat="1" ht="23.25" customHeight="1">
      <c r="A5" s="165" t="s">
        <v>77</v>
      </c>
      <c r="B5" s="165"/>
      <c r="C5" s="165"/>
      <c r="D5" s="165"/>
      <c r="E5" s="165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</row>
    <row r="6" spans="1:37">
      <c r="D6" s="161" t="s">
        <v>69</v>
      </c>
      <c r="E6" s="161"/>
    </row>
    <row r="7" spans="1:37" s="48" customFormat="1" ht="21.75" customHeight="1">
      <c r="A7" s="159" t="s">
        <v>2</v>
      </c>
      <c r="B7" s="159" t="s">
        <v>3</v>
      </c>
      <c r="C7" s="145" t="s">
        <v>62</v>
      </c>
      <c r="D7" s="145" t="s">
        <v>79</v>
      </c>
      <c r="E7" s="160" t="s">
        <v>54</v>
      </c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</row>
    <row r="8" spans="1:37" s="48" customFormat="1" ht="28.5" customHeight="1">
      <c r="A8" s="159"/>
      <c r="B8" s="159"/>
      <c r="C8" s="145"/>
      <c r="D8" s="145"/>
      <c r="E8" s="160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</row>
    <row r="9" spans="1:37" s="46" customFormat="1">
      <c r="A9" s="49" t="s">
        <v>4</v>
      </c>
      <c r="B9" s="49" t="s">
        <v>5</v>
      </c>
      <c r="C9" s="49">
        <v>1</v>
      </c>
      <c r="D9" s="49">
        <v>2</v>
      </c>
      <c r="E9" s="72" t="s">
        <v>6</v>
      </c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</row>
    <row r="10" spans="1:37" s="48" customFormat="1" ht="24" customHeight="1">
      <c r="A10" s="101"/>
      <c r="B10" s="102" t="s">
        <v>57</v>
      </c>
      <c r="C10" s="103">
        <f>C11+C12+C27+C28</f>
        <v>188384000000.34677</v>
      </c>
      <c r="D10" s="103">
        <f>D11+D12+D27+D28</f>
        <v>97696647576</v>
      </c>
      <c r="E10" s="104">
        <f>D10/C10*100</f>
        <v>51.860374328934597</v>
      </c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</row>
    <row r="11" spans="1:37" s="110" customFormat="1" ht="24" customHeight="1">
      <c r="A11" s="105" t="s">
        <v>8</v>
      </c>
      <c r="B11" s="106" t="s">
        <v>9</v>
      </c>
      <c r="C11" s="107">
        <f>'01'!C19</f>
        <v>6135000000</v>
      </c>
      <c r="D11" s="107">
        <f>'01'!D19</f>
        <v>3129563460</v>
      </c>
      <c r="E11" s="108">
        <f t="shared" ref="E11:E27" si="0">D11/C11*100</f>
        <v>51.0116293398533</v>
      </c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  <c r="AA11" s="109"/>
      <c r="AB11" s="109"/>
      <c r="AC11" s="109"/>
      <c r="AD11" s="109"/>
      <c r="AE11" s="109"/>
      <c r="AF11" s="109"/>
      <c r="AG11" s="109"/>
      <c r="AH11" s="109"/>
      <c r="AI11" s="109"/>
      <c r="AJ11" s="109"/>
      <c r="AK11" s="109"/>
    </row>
    <row r="12" spans="1:37" s="110" customFormat="1" ht="24" customHeight="1">
      <c r="A12" s="105" t="s">
        <v>12</v>
      </c>
      <c r="B12" s="106" t="s">
        <v>10</v>
      </c>
      <c r="C12" s="107">
        <f>SUM(C14:C26)</f>
        <v>179409000000.34677</v>
      </c>
      <c r="D12" s="107">
        <f>SUM(D14:D26)</f>
        <v>94567084116</v>
      </c>
      <c r="E12" s="111">
        <f t="shared" si="0"/>
        <v>52.710334551676453</v>
      </c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109"/>
      <c r="AB12" s="109"/>
      <c r="AC12" s="109"/>
      <c r="AD12" s="109"/>
      <c r="AE12" s="109"/>
      <c r="AF12" s="109"/>
      <c r="AG12" s="109"/>
      <c r="AH12" s="109"/>
      <c r="AI12" s="109"/>
      <c r="AJ12" s="109"/>
      <c r="AK12" s="109"/>
    </row>
    <row r="13" spans="1:37" s="95" customFormat="1" ht="24" customHeight="1">
      <c r="A13" s="112"/>
      <c r="B13" s="113" t="s">
        <v>16</v>
      </c>
      <c r="C13" s="84"/>
      <c r="D13" s="84"/>
      <c r="E13" s="108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  <c r="AK13" s="94"/>
    </row>
    <row r="14" spans="1:37" s="95" customFormat="1" ht="24" customHeight="1">
      <c r="A14" s="112">
        <v>1</v>
      </c>
      <c r="B14" s="96" t="s">
        <v>71</v>
      </c>
      <c r="C14" s="97">
        <v>118391800000.34677</v>
      </c>
      <c r="D14" s="84">
        <v>61599123744</v>
      </c>
      <c r="E14" s="108">
        <f t="shared" si="0"/>
        <v>52.029890367254808</v>
      </c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  <c r="AK14" s="94"/>
    </row>
    <row r="15" spans="1:37" s="95" customFormat="1" ht="24" customHeight="1">
      <c r="A15" s="112">
        <v>2</v>
      </c>
      <c r="B15" s="98" t="s">
        <v>72</v>
      </c>
      <c r="C15" s="99">
        <v>1417000000</v>
      </c>
      <c r="D15" s="84">
        <v>30000000</v>
      </c>
      <c r="E15" s="108">
        <f t="shared" si="0"/>
        <v>2.1171489061397319</v>
      </c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</row>
    <row r="16" spans="1:37" s="95" customFormat="1" ht="24" customHeight="1">
      <c r="A16" s="112">
        <v>3</v>
      </c>
      <c r="B16" s="100" t="s">
        <v>73</v>
      </c>
      <c r="C16" s="99">
        <v>5323000000</v>
      </c>
      <c r="D16" s="84">
        <v>2745377148</v>
      </c>
      <c r="E16" s="108">
        <f t="shared" si="0"/>
        <v>51.575749539733231</v>
      </c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</row>
    <row r="17" spans="1:37" s="95" customFormat="1" ht="24" customHeight="1">
      <c r="A17" s="112">
        <v>4</v>
      </c>
      <c r="B17" s="100" t="s">
        <v>74</v>
      </c>
      <c r="C17" s="99">
        <v>1360000000</v>
      </c>
      <c r="D17" s="84">
        <v>631964500</v>
      </c>
      <c r="E17" s="108">
        <f t="shared" si="0"/>
        <v>46.467977941176471</v>
      </c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</row>
    <row r="18" spans="1:37" s="95" customFormat="1" ht="24" customHeight="1">
      <c r="A18" s="112">
        <v>5</v>
      </c>
      <c r="B18" s="100" t="s">
        <v>19</v>
      </c>
      <c r="C18" s="99">
        <v>3970913508</v>
      </c>
      <c r="D18" s="84">
        <v>1855239654</v>
      </c>
      <c r="E18" s="108">
        <f t="shared" si="0"/>
        <v>46.72072686202663</v>
      </c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</row>
    <row r="19" spans="1:37" s="95" customFormat="1" ht="24" customHeight="1">
      <c r="A19" s="112">
        <v>6</v>
      </c>
      <c r="B19" s="100" t="s">
        <v>20</v>
      </c>
      <c r="C19" s="99">
        <v>803648000</v>
      </c>
      <c r="D19" s="84">
        <v>339634000</v>
      </c>
      <c r="E19" s="108">
        <f t="shared" si="0"/>
        <v>42.261537389503864</v>
      </c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4"/>
      <c r="AI19" s="94"/>
      <c r="AJ19" s="94"/>
      <c r="AK19" s="94"/>
    </row>
    <row r="20" spans="1:37" s="95" customFormat="1" ht="24" customHeight="1">
      <c r="A20" s="112">
        <v>7</v>
      </c>
      <c r="B20" s="100" t="s">
        <v>21</v>
      </c>
      <c r="C20" s="99">
        <v>336432000</v>
      </c>
      <c r="D20" s="84"/>
      <c r="E20" s="108">
        <f t="shared" si="0"/>
        <v>0</v>
      </c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  <c r="AI20" s="94"/>
      <c r="AJ20" s="94"/>
      <c r="AK20" s="94"/>
    </row>
    <row r="21" spans="1:37" s="95" customFormat="1" ht="24" customHeight="1">
      <c r="A21" s="112">
        <v>8</v>
      </c>
      <c r="B21" s="100" t="s">
        <v>22</v>
      </c>
      <c r="C21" s="99">
        <v>336432000</v>
      </c>
      <c r="D21" s="84">
        <v>196131110</v>
      </c>
      <c r="E21" s="108">
        <f t="shared" si="0"/>
        <v>58.297400366195838</v>
      </c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</row>
    <row r="22" spans="1:37" s="95" customFormat="1" ht="24" customHeight="1">
      <c r="A22" s="112">
        <v>9</v>
      </c>
      <c r="B22" s="100" t="s">
        <v>23</v>
      </c>
      <c r="C22" s="99">
        <v>2150000000</v>
      </c>
      <c r="D22" s="84">
        <v>133906280</v>
      </c>
      <c r="E22" s="108">
        <f t="shared" si="0"/>
        <v>6.2281990697674416</v>
      </c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</row>
    <row r="23" spans="1:37" s="95" customFormat="1" ht="24" customHeight="1">
      <c r="A23" s="112">
        <v>10</v>
      </c>
      <c r="B23" s="100" t="s">
        <v>24</v>
      </c>
      <c r="C23" s="99">
        <v>12064967476</v>
      </c>
      <c r="D23" s="84">
        <v>9355053296</v>
      </c>
      <c r="E23" s="108">
        <f t="shared" si="0"/>
        <v>77.538984788888627</v>
      </c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4"/>
      <c r="AI23" s="94"/>
      <c r="AJ23" s="94"/>
      <c r="AK23" s="94"/>
    </row>
    <row r="24" spans="1:37" s="95" customFormat="1" ht="39" customHeight="1">
      <c r="A24" s="112">
        <v>11</v>
      </c>
      <c r="B24" s="100" t="s">
        <v>29</v>
      </c>
      <c r="C24" s="99">
        <v>25930131896</v>
      </c>
      <c r="D24" s="84">
        <v>15153333014</v>
      </c>
      <c r="E24" s="108">
        <f t="shared" si="0"/>
        <v>58.439089607321137</v>
      </c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4"/>
      <c r="AK24" s="94"/>
    </row>
    <row r="25" spans="1:37" s="95" customFormat="1" ht="24" customHeight="1">
      <c r="A25" s="112">
        <v>12</v>
      </c>
      <c r="B25" s="100" t="s">
        <v>75</v>
      </c>
      <c r="C25" s="99">
        <v>4216200000</v>
      </c>
      <c r="D25" s="84">
        <v>2527321370</v>
      </c>
      <c r="E25" s="108">
        <f t="shared" si="0"/>
        <v>59.94310919785589</v>
      </c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</row>
    <row r="26" spans="1:37" s="95" customFormat="1" ht="24" customHeight="1">
      <c r="A26" s="112">
        <v>13</v>
      </c>
      <c r="B26" s="100" t="s">
        <v>76</v>
      </c>
      <c r="C26" s="99">
        <v>3108475120</v>
      </c>
      <c r="D26" s="84"/>
      <c r="E26" s="108">
        <f t="shared" si="0"/>
        <v>0</v>
      </c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</row>
    <row r="27" spans="1:37" s="110" customFormat="1" ht="24" customHeight="1">
      <c r="A27" s="105" t="s">
        <v>13</v>
      </c>
      <c r="B27" s="106" t="s">
        <v>11</v>
      </c>
      <c r="C27" s="107">
        <f>'01'!C21</f>
        <v>2840000000</v>
      </c>
      <c r="D27" s="107">
        <v>0</v>
      </c>
      <c r="E27" s="108">
        <f t="shared" si="0"/>
        <v>0</v>
      </c>
      <c r="F27" s="109"/>
      <c r="G27" s="109"/>
      <c r="H27" s="109"/>
      <c r="I27" s="109"/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09"/>
      <c r="AD27" s="109"/>
      <c r="AE27" s="109"/>
      <c r="AF27" s="109"/>
      <c r="AG27" s="109"/>
      <c r="AH27" s="109"/>
      <c r="AI27" s="109"/>
      <c r="AJ27" s="109"/>
      <c r="AK27" s="109"/>
    </row>
    <row r="28" spans="1:37" s="110" customFormat="1" ht="24" customHeight="1">
      <c r="A28" s="114" t="s">
        <v>55</v>
      </c>
      <c r="B28" s="115" t="s">
        <v>56</v>
      </c>
      <c r="C28" s="116"/>
      <c r="D28" s="116"/>
      <c r="E28" s="117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  <c r="AA28" s="109"/>
      <c r="AB28" s="109"/>
      <c r="AC28" s="109"/>
      <c r="AD28" s="109"/>
      <c r="AE28" s="109"/>
      <c r="AF28" s="109"/>
      <c r="AG28" s="109"/>
      <c r="AH28" s="109"/>
      <c r="AI28" s="109"/>
      <c r="AJ28" s="109"/>
      <c r="AK28" s="109"/>
    </row>
  </sheetData>
  <mergeCells count="11">
    <mergeCell ref="E7:E8"/>
    <mergeCell ref="D6:E6"/>
    <mergeCell ref="A1:B1"/>
    <mergeCell ref="D1:E1"/>
    <mergeCell ref="A2:B2"/>
    <mergeCell ref="A4:E4"/>
    <mergeCell ref="A5:E5"/>
    <mergeCell ref="A7:A8"/>
    <mergeCell ref="B7:B8"/>
    <mergeCell ref="C7:C8"/>
    <mergeCell ref="D7:D8"/>
  </mergeCells>
  <pageMargins left="0.39" right="0.2" top="0.53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01</vt:lpstr>
      <vt:lpstr>BS 95</vt:lpstr>
      <vt:lpstr>02</vt:lpstr>
      <vt:lpstr>03</vt:lpstr>
      <vt:lpstr>'BS 95'!Print_Titles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PhuThanh</dc:creator>
  <cp:lastModifiedBy>nguyennam.gtvt@gmail.com</cp:lastModifiedBy>
  <cp:lastPrinted>2026-04-09T06:57:12Z</cp:lastPrinted>
  <dcterms:created xsi:type="dcterms:W3CDTF">2017-07-10T08:46:33Z</dcterms:created>
  <dcterms:modified xsi:type="dcterms:W3CDTF">2026-07-20T04:06:43Z</dcterms:modified>
</cp:coreProperties>
</file>